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ew\A Theatre Club\"/>
    </mc:Choice>
  </mc:AlternateContent>
  <xr:revisionPtr revIDLastSave="0" documentId="13_ncr:1_{C0608CE9-62D2-415D-AA5E-55075429FBE3}" xr6:coauthVersionLast="47" xr6:coauthVersionMax="47" xr10:uidLastSave="{00000000-0000-0000-0000-000000000000}"/>
  <bookViews>
    <workbookView xWindow="2790" yWindow="-120" windowWidth="21330" windowHeight="13740" firstSheet="9" activeTab="15" xr2:uid="{22624ED9-EEDF-4D0E-AABB-7F9F9A54D194}"/>
  </bookViews>
  <sheets>
    <sheet name="Bank Rec Report  01.09.25" sheetId="1" r:id="rId1"/>
    <sheet name="Sheet9" sheetId="22" r:id="rId2"/>
    <sheet name="02.09.25" sheetId="2" r:id="rId3"/>
    <sheet name="03.09.25" sheetId="3" r:id="rId4"/>
    <sheet name="Sheet24" sheetId="37" r:id="rId5"/>
    <sheet name="04.09.25 " sheetId="5" r:id="rId6"/>
    <sheet name="05.09.25" sheetId="4" r:id="rId7"/>
    <sheet name="06.09.25" sheetId="6" r:id="rId8"/>
    <sheet name="Year End 6.30.25" sheetId="7" r:id="rId9"/>
    <sheet name="07.09.25" sheetId="16" r:id="rId10"/>
    <sheet name="8.09.25" sheetId="8" r:id="rId11"/>
    <sheet name="09.09.25" sheetId="17" r:id="rId12"/>
    <sheet name="10.09.25" sheetId="18" r:id="rId13"/>
    <sheet name="11.9.25" sheetId="19" r:id="rId14"/>
    <sheet name="12.9.25 " sheetId="20" r:id="rId15"/>
    <sheet name="12.31.25" sheetId="21" r:id="rId16"/>
    <sheet name="Sheet3" sheetId="9" r:id="rId17"/>
    <sheet name="Sheet4" sheetId="10" r:id="rId18"/>
    <sheet name="Sheet5" sheetId="11" r:id="rId19"/>
    <sheet name="Sheet6" sheetId="12" r:id="rId20"/>
    <sheet name="Sheet7" sheetId="13" r:id="rId21"/>
    <sheet name="Sheet8" sheetId="14" r:id="rId2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5" i="21" l="1"/>
  <c r="E21" i="21"/>
  <c r="D5" i="21"/>
  <c r="D7" i="21" s="1"/>
  <c r="H7" i="21"/>
  <c r="E10" i="21" s="1"/>
  <c r="E13" i="21" s="1"/>
  <c r="H5" i="20" l="1"/>
  <c r="H7" i="20" s="1"/>
  <c r="H6" i="20"/>
  <c r="D7" i="20" l="1"/>
  <c r="D7" i="19"/>
  <c r="H7" i="19"/>
  <c r="E10" i="19" s="1"/>
  <c r="E13" i="19" s="1"/>
  <c r="D6" i="18"/>
  <c r="E10" i="20" l="1"/>
  <c r="E13" i="20" s="1"/>
  <c r="H5" i="18"/>
  <c r="H7" i="18"/>
  <c r="E10" i="18" s="1"/>
  <c r="E13" i="18" s="1"/>
  <c r="H5" i="2"/>
  <c r="D7" i="18"/>
  <c r="H6" i="8"/>
  <c r="E10" i="6"/>
  <c r="E10" i="7"/>
  <c r="E10" i="16"/>
  <c r="H7" i="17"/>
  <c r="E10" i="17" s="1"/>
  <c r="E13" i="17" s="1"/>
  <c r="D7" i="17"/>
  <c r="H7" i="8" l="1"/>
  <c r="E10" i="8" s="1"/>
  <c r="E13" i="8" s="1"/>
  <c r="D7" i="8"/>
  <c r="E13" i="16"/>
  <c r="D7" i="16"/>
  <c r="H7" i="16"/>
  <c r="H5" i="7" l="1"/>
  <c r="H7" i="7" s="1"/>
  <c r="E13" i="7"/>
  <c r="D7" i="7"/>
  <c r="H5" i="6"/>
  <c r="H7" i="6" s="1"/>
  <c r="E13" i="6"/>
  <c r="D7" i="6"/>
  <c r="H6" i="4"/>
  <c r="H5" i="4"/>
  <c r="D7" i="4"/>
  <c r="E13" i="4"/>
  <c r="H7" i="4"/>
  <c r="E13" i="5"/>
  <c r="H7" i="5"/>
  <c r="D7" i="5"/>
  <c r="E13" i="3"/>
  <c r="H7" i="3"/>
  <c r="D7" i="3"/>
  <c r="H7" i="2"/>
  <c r="E13" i="2"/>
  <c r="D7" i="2"/>
  <c r="C7" i="1"/>
  <c r="G7" i="1"/>
  <c r="D13" i="1" l="1"/>
</calcChain>
</file>

<file path=xl/sharedStrings.xml><?xml version="1.0" encoding="utf-8"?>
<sst xmlns="http://schemas.openxmlformats.org/spreadsheetml/2006/main" count="257" uniqueCount="50">
  <si>
    <t>Ending Balance Shown on Statement</t>
  </si>
  <si>
    <t>Checks / Other Debits Outstanding</t>
  </si>
  <si>
    <t>Reserve</t>
  </si>
  <si>
    <t xml:space="preserve">Available Funds </t>
  </si>
  <si>
    <t>Expenses</t>
  </si>
  <si>
    <t>Beginning Balance</t>
  </si>
  <si>
    <t>Cash Flow</t>
  </si>
  <si>
    <t>Income</t>
  </si>
  <si>
    <t>Ending Balance</t>
  </si>
  <si>
    <t>Bank Statement Reconciliation</t>
  </si>
  <si>
    <t>Current Actual Balance</t>
  </si>
  <si>
    <t>Actual Balance of Account (should match with cash flow balance)</t>
  </si>
  <si>
    <t>SCS Commmunity Theatre Club Current Balance Information:</t>
  </si>
  <si>
    <t>Deposits to be made, not credited on Statement</t>
  </si>
  <si>
    <t>January 12/09/24 to 01/09/25</t>
  </si>
  <si>
    <t>ck # 556</t>
  </si>
  <si>
    <t>February .1/09/25 to 02/09/25</t>
  </si>
  <si>
    <t>ck number559</t>
  </si>
  <si>
    <t>outstanding checks</t>
  </si>
  <si>
    <t xml:space="preserve">ck number </t>
  </si>
  <si>
    <t>March      2/09/25 to 03/09/25</t>
  </si>
  <si>
    <t>March.       2/09/25 to 03/09/25</t>
  </si>
  <si>
    <t>April    03/09/25 to 04/09/25</t>
  </si>
  <si>
    <t>April         3/09/25 to 04/09/25</t>
  </si>
  <si>
    <t>ck number 566</t>
  </si>
  <si>
    <t>May     04/09/25 to 05/09/25</t>
  </si>
  <si>
    <t>May        04/09/25 to 05/09/25</t>
  </si>
  <si>
    <t>June     05/09/25 to 06/09/25</t>
  </si>
  <si>
    <t>June        05/09/25 to 06/09/25</t>
  </si>
  <si>
    <t>June 6/9/25 - 6/30/25</t>
  </si>
  <si>
    <t>June        06/09/25 to 06/30/25</t>
  </si>
  <si>
    <t>Jul       06/09/25 to 07/09/25</t>
  </si>
  <si>
    <t>July  06/09/25 to 07/09/25</t>
  </si>
  <si>
    <t>Aug 07/09/25 to 08/09/25</t>
  </si>
  <si>
    <t>Aug  07/09/25    to 08/09/25</t>
  </si>
  <si>
    <t>Sept 08/09/25 to 09/09/25</t>
  </si>
  <si>
    <t>Sept 08/09/25    to 09/09/25</t>
  </si>
  <si>
    <t>#578</t>
  </si>
  <si>
    <t>Oct 09/09/25 to 10/09/25</t>
  </si>
  <si>
    <t>Oct 09/09/25    to 10/09/25</t>
  </si>
  <si>
    <t>#582</t>
  </si>
  <si>
    <t>#583</t>
  </si>
  <si>
    <t>Nov 10/09/25 to 11/09/25</t>
  </si>
  <si>
    <t>Nov 10/09/25    to 11/09/25</t>
  </si>
  <si>
    <t>Dec 11/09/25 to 12/09/25</t>
  </si>
  <si>
    <t>Dec  11/09/25    to 12/09/25</t>
  </si>
  <si>
    <t>Dec  12/09/25    to 12/31/25</t>
  </si>
  <si>
    <t>ck number  606</t>
  </si>
  <si>
    <t>reclass refuned expense</t>
  </si>
  <si>
    <t>o/s Deposits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</si>
</sst>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64" fontId="1" fillId="0" borderId="0" xfId="0" applyNumberFormat="1" applyFont="1"/>
    <xf numFmtId="164" fontId="1" fillId="0" borderId="0" xfId="0" applyNumberFormat="1" applyFont="1" applyAlignment="1">
      <alignment wrapText="1"/>
    </xf>
    <xf numFmtId="164" fontId="1" fillId="0" borderId="1" xfId="0" applyNumberFormat="1" applyFont="1" applyBorder="1" applyAlignment="1">
      <alignment wrapText="1"/>
    </xf>
    <xf numFmtId="164" fontId="1" fillId="0" borderId="2" xfId="0" applyNumberFormat="1" applyFont="1" applyBorder="1" applyAlignment="1">
      <alignment wrapText="1"/>
    </xf>
    <xf numFmtId="164" fontId="1" fillId="0" borderId="1" xfId="0" applyNumberFormat="1" applyFont="1" applyBorder="1"/>
    <xf numFmtId="164" fontId="1" fillId="0" borderId="2" xfId="0" applyNumberFormat="1" applyFont="1" applyBorder="1"/>
    <xf numFmtId="164" fontId="1" fillId="2" borderId="2" xfId="0" applyNumberFormat="1" applyFont="1" applyFill="1" applyBorder="1" applyAlignment="1">
      <alignment horizontal="center" vertical="top" wrapText="1"/>
    </xf>
    <xf numFmtId="164" fontId="1" fillId="0" borderId="2" xfId="0" applyNumberFormat="1" applyFont="1" applyBorder="1" applyAlignment="1">
      <alignment vertical="top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4" borderId="2" xfId="0" applyNumberFormat="1" applyFont="1" applyFill="1" applyBorder="1"/>
    <xf numFmtId="164" fontId="1" fillId="2" borderId="2" xfId="0" applyNumberFormat="1" applyFont="1" applyFill="1" applyBorder="1" applyAlignment="1">
      <alignment wrapText="1"/>
    </xf>
    <xf numFmtId="164" fontId="1" fillId="2" borderId="2" xfId="0" applyNumberFormat="1" applyFont="1" applyFill="1" applyBorder="1"/>
    <xf numFmtId="164" fontId="1" fillId="2" borderId="2" xfId="0" applyNumberFormat="1" applyFont="1" applyFill="1" applyBorder="1" applyAlignment="1">
      <alignment vertical="top" wrapText="1"/>
    </xf>
    <xf numFmtId="164" fontId="2" fillId="0" borderId="0" xfId="0" applyNumberFormat="1" applyFont="1"/>
    <xf numFmtId="164" fontId="1" fillId="3" borderId="3" xfId="0" applyNumberFormat="1" applyFont="1" applyFill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left" vertical="top" wrapText="1"/>
    </xf>
    <xf numFmtId="164" fontId="1" fillId="0" borderId="3" xfId="0" applyNumberFormat="1" applyFont="1" applyBorder="1" applyAlignment="1">
      <alignment horizontal="left" vertical="top"/>
    </xf>
    <xf numFmtId="164" fontId="1" fillId="0" borderId="2" xfId="0" applyNumberFormat="1" applyFont="1" applyFill="1" applyBorder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BB193-8B9E-4F35-85A8-70D5A9F36674}">
  <dimension ref="A1:P23"/>
  <sheetViews>
    <sheetView workbookViewId="0">
      <selection activeCell="F13" sqref="F13"/>
    </sheetView>
  </sheetViews>
  <sheetFormatPr defaultColWidth="11.42578125" defaultRowHeight="12.75" x14ac:dyDescent="0.2"/>
  <cols>
    <col min="1" max="1" width="5.5703125" style="1" customWidth="1"/>
    <col min="2" max="2" width="28" style="2" customWidth="1"/>
    <col min="3" max="3" width="13.7109375" style="2" customWidth="1"/>
    <col min="4" max="4" width="14" style="1" customWidth="1"/>
    <col min="5" max="5" width="12.7109375" style="1" customWidth="1"/>
    <col min="6" max="7" width="13.28515625" style="1" customWidth="1"/>
    <col min="8" max="8" width="14.7109375" style="1" customWidth="1"/>
    <col min="9" max="9" width="12.5703125" style="1" customWidth="1"/>
    <col min="10" max="11" width="11.5703125" style="2" customWidth="1"/>
    <col min="12" max="12" width="12.42578125" style="1" customWidth="1"/>
    <col min="13" max="13" width="10.42578125" style="1" customWidth="1"/>
    <col min="14" max="14" width="10.7109375" style="1" customWidth="1"/>
    <col min="15" max="15" width="10.85546875" style="1" customWidth="1"/>
    <col min="16" max="16" width="12.140625" style="1" customWidth="1"/>
    <col min="17" max="16384" width="11.42578125" style="1"/>
  </cols>
  <sheetData>
    <row r="1" spans="1:16" ht="21" x14ac:dyDescent="0.35">
      <c r="A1" s="14" t="s">
        <v>12</v>
      </c>
    </row>
    <row r="3" spans="1:16" s="4" customFormat="1" ht="38.25" x14ac:dyDescent="0.2">
      <c r="A3" s="3"/>
      <c r="B3" s="9" t="s">
        <v>9</v>
      </c>
      <c r="C3" s="7" t="s">
        <v>14</v>
      </c>
      <c r="D3" s="2"/>
      <c r="E3" s="2"/>
      <c r="F3" s="15" t="s">
        <v>6</v>
      </c>
      <c r="G3" s="7" t="s">
        <v>14</v>
      </c>
      <c r="H3" s="2"/>
      <c r="I3" s="1"/>
      <c r="J3" s="2"/>
      <c r="K3" s="2"/>
      <c r="L3" s="2"/>
      <c r="M3" s="2"/>
      <c r="N3" s="2"/>
      <c r="O3" s="2"/>
      <c r="P3" s="2"/>
    </row>
    <row r="4" spans="1:16" s="6" customFormat="1" ht="25.5" x14ac:dyDescent="0.2">
      <c r="A4" s="5"/>
      <c r="B4" s="8" t="s">
        <v>0</v>
      </c>
      <c r="C4" s="6">
        <v>12565.27</v>
      </c>
      <c r="D4" s="1"/>
      <c r="E4" s="1"/>
      <c r="F4" s="16" t="s">
        <v>5</v>
      </c>
      <c r="G4" s="6">
        <v>13705.7</v>
      </c>
      <c r="H4" s="1"/>
      <c r="I4" s="1"/>
      <c r="J4" s="1"/>
      <c r="K4" s="1"/>
      <c r="L4" s="1"/>
      <c r="M4" s="1"/>
      <c r="N4" s="1"/>
      <c r="O4" s="1"/>
      <c r="P4" s="1"/>
    </row>
    <row r="5" spans="1:16" s="6" customFormat="1" ht="25.5" x14ac:dyDescent="0.2">
      <c r="A5" s="5"/>
      <c r="B5" s="8" t="s">
        <v>13</v>
      </c>
      <c r="D5" s="1"/>
      <c r="E5" s="1"/>
      <c r="F5" s="17" t="s">
        <v>7</v>
      </c>
      <c r="G5" s="6">
        <v>220</v>
      </c>
      <c r="H5" s="2"/>
      <c r="I5" s="1"/>
      <c r="J5" s="1"/>
      <c r="K5" s="1"/>
      <c r="L5" s="1"/>
      <c r="M5" s="1"/>
      <c r="N5" s="1"/>
      <c r="O5" s="1"/>
      <c r="P5" s="1"/>
    </row>
    <row r="6" spans="1:16" s="6" customFormat="1" ht="25.5" x14ac:dyDescent="0.2">
      <c r="A6" s="5"/>
      <c r="B6" s="8" t="s">
        <v>1</v>
      </c>
      <c r="C6" s="6">
        <v>55.26</v>
      </c>
      <c r="D6" s="1"/>
      <c r="E6" s="1"/>
      <c r="F6" s="17" t="s">
        <v>4</v>
      </c>
      <c r="G6" s="6">
        <v>1415.69</v>
      </c>
      <c r="H6" s="1"/>
      <c r="I6" s="1"/>
      <c r="J6" s="1"/>
      <c r="K6" s="1"/>
      <c r="L6" s="1"/>
      <c r="M6" s="1"/>
      <c r="N6" s="1"/>
      <c r="O6" s="1"/>
      <c r="P6" s="1"/>
    </row>
    <row r="7" spans="1:16" s="6" customFormat="1" ht="38.25" x14ac:dyDescent="0.2">
      <c r="A7" s="5"/>
      <c r="B7" s="8" t="s">
        <v>11</v>
      </c>
      <c r="C7" s="10">
        <f>SUM(+C5+C4-C6)</f>
        <v>12510.01</v>
      </c>
      <c r="D7" s="1"/>
      <c r="E7" s="1"/>
      <c r="F7" s="17" t="s">
        <v>8</v>
      </c>
      <c r="G7" s="10">
        <f>SUM(G4+G5-G6)</f>
        <v>12510.01</v>
      </c>
      <c r="H7" s="1"/>
      <c r="I7" s="1"/>
      <c r="J7" s="1"/>
      <c r="K7" s="1"/>
      <c r="L7" s="1"/>
      <c r="M7" s="1"/>
      <c r="N7" s="1"/>
      <c r="O7" s="1"/>
      <c r="P7" s="1"/>
    </row>
    <row r="9" spans="1:16" x14ac:dyDescent="0.2">
      <c r="J9" s="1"/>
      <c r="K9" s="1"/>
    </row>
    <row r="10" spans="1:16" x14ac:dyDescent="0.2">
      <c r="B10" s="11" t="s">
        <v>10</v>
      </c>
      <c r="C10" s="4"/>
      <c r="D10" s="6">
        <v>12510.01</v>
      </c>
      <c r="J10" s="1"/>
      <c r="K10" s="1"/>
    </row>
    <row r="11" spans="1:16" x14ac:dyDescent="0.2">
      <c r="B11" s="12" t="s">
        <v>2</v>
      </c>
      <c r="C11" s="6"/>
      <c r="D11" s="6">
        <v>3000</v>
      </c>
      <c r="J11" s="1"/>
      <c r="K11" s="1"/>
    </row>
    <row r="12" spans="1:16" x14ac:dyDescent="0.2">
      <c r="B12" s="12"/>
      <c r="C12" s="6"/>
      <c r="D12" s="6"/>
      <c r="J12" s="1"/>
      <c r="K12" s="1"/>
    </row>
    <row r="13" spans="1:16" x14ac:dyDescent="0.2">
      <c r="B13" s="13" t="s">
        <v>3</v>
      </c>
      <c r="C13" s="8"/>
      <c r="D13" s="6">
        <f>D10-D11</f>
        <v>9510.01</v>
      </c>
      <c r="J13" s="1"/>
      <c r="K13" s="1"/>
    </row>
    <row r="14" spans="1:16" x14ac:dyDescent="0.2">
      <c r="J14" s="1"/>
      <c r="K14" s="1"/>
    </row>
    <row r="15" spans="1:16" x14ac:dyDescent="0.2">
      <c r="J15" s="1"/>
      <c r="K15" s="1"/>
    </row>
    <row r="16" spans="1:16" x14ac:dyDescent="0.2">
      <c r="J16" s="1"/>
      <c r="K16" s="1"/>
    </row>
    <row r="17" spans="2:11" x14ac:dyDescent="0.2">
      <c r="B17" s="2" t="s">
        <v>15</v>
      </c>
      <c r="C17" s="2">
        <v>55.26</v>
      </c>
      <c r="J17" s="1"/>
      <c r="K17" s="1"/>
    </row>
    <row r="18" spans="2:11" x14ac:dyDescent="0.2">
      <c r="J18" s="1"/>
      <c r="K18" s="1"/>
    </row>
    <row r="19" spans="2:11" x14ac:dyDescent="0.2">
      <c r="J19" s="1"/>
      <c r="K19" s="1"/>
    </row>
    <row r="20" spans="2:11" x14ac:dyDescent="0.2">
      <c r="J20" s="1"/>
      <c r="K20" s="1"/>
    </row>
    <row r="21" spans="2:11" x14ac:dyDescent="0.2">
      <c r="J21" s="1"/>
      <c r="K21" s="1"/>
    </row>
    <row r="22" spans="2:11" x14ac:dyDescent="0.2">
      <c r="J22" s="1"/>
      <c r="K22" s="1"/>
    </row>
    <row r="23" spans="2:11" x14ac:dyDescent="0.2">
      <c r="J23" s="1"/>
      <c r="K23" s="1"/>
    </row>
  </sheetData>
  <pageMargins left="0.7" right="0.7" top="0.75" bottom="0.75" header="0.3" footer="0.3"/>
  <pageSetup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9F473-2978-497A-B450-03A02455E4C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601A7-EB53-4BD7-9F44-F1A269AA88D5}">
  <dimension ref="B1:I19"/>
  <sheetViews>
    <sheetView zoomScaleNormal="100" workbookViewId="0">
      <selection activeCell="H6" sqref="H6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2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x14ac:dyDescent="0.25">
      <c r="B2" s="1"/>
      <c r="C2" s="2"/>
      <c r="D2" s="2"/>
      <c r="E2" s="1"/>
      <c r="F2" s="1"/>
      <c r="G2" s="1"/>
      <c r="H2" s="1"/>
      <c r="I2" s="1"/>
    </row>
    <row r="3" spans="2:9" ht="38.25" x14ac:dyDescent="0.25">
      <c r="B3" s="3"/>
      <c r="C3" s="9" t="s">
        <v>9</v>
      </c>
      <c r="D3" s="7" t="s">
        <v>16</v>
      </c>
      <c r="E3" s="2"/>
      <c r="F3" s="2"/>
      <c r="G3" s="15" t="s">
        <v>6</v>
      </c>
      <c r="H3" s="7" t="s">
        <v>16</v>
      </c>
      <c r="I3" s="2"/>
    </row>
    <row r="4" spans="2:9" ht="38.25" x14ac:dyDescent="0.25">
      <c r="B4" s="5"/>
      <c r="C4" s="8" t="s">
        <v>0</v>
      </c>
      <c r="D4" s="6">
        <v>13530.01</v>
      </c>
      <c r="E4" s="1"/>
      <c r="F4" s="1"/>
      <c r="G4" s="16" t="s">
        <v>5</v>
      </c>
      <c r="H4" s="6">
        <v>12510.01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f>1020</f>
        <v>1020</v>
      </c>
      <c r="I5" s="2"/>
    </row>
    <row r="6" spans="2:9" ht="38.25" x14ac:dyDescent="0.25">
      <c r="B6" s="5"/>
      <c r="C6" s="8" t="s">
        <v>1</v>
      </c>
      <c r="D6" s="6">
        <v>428.14</v>
      </c>
      <c r="E6" s="1"/>
      <c r="F6" s="1"/>
      <c r="G6" s="17" t="s">
        <v>4</v>
      </c>
      <c r="H6" s="6">
        <v>428.14</v>
      </c>
      <c r="I6" s="1"/>
    </row>
    <row r="7" spans="2:9" ht="51" x14ac:dyDescent="0.25">
      <c r="B7" s="5"/>
      <c r="C7" s="8" t="s">
        <v>11</v>
      </c>
      <c r="D7" s="10">
        <f>SUM(+D5+D4-D6)</f>
        <v>13101.87</v>
      </c>
      <c r="E7" s="1"/>
      <c r="F7" s="1"/>
      <c r="G7" s="17" t="s">
        <v>8</v>
      </c>
      <c r="H7" s="10">
        <f>SUM(+H5+H4-H6)</f>
        <v>13101.87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v>13101.87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10101.870000000001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17</v>
      </c>
      <c r="D17" s="2">
        <v>428.14</v>
      </c>
      <c r="E17" s="1"/>
      <c r="F17" s="1"/>
      <c r="G17" s="1"/>
      <c r="H17" s="1"/>
      <c r="I17" s="1"/>
    </row>
    <row r="18" spans="2:9" x14ac:dyDescent="0.25">
      <c r="B18" s="1"/>
      <c r="C18" s="2"/>
      <c r="D18" s="2"/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D0839-F310-40D6-A317-BE60D2F017F1}">
  <dimension ref="B1:I19"/>
  <sheetViews>
    <sheetView zoomScaleNormal="100" workbookViewId="0">
      <selection activeCell="H6" sqref="H6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4.14062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20</v>
      </c>
      <c r="E3" s="2"/>
      <c r="F3" s="2"/>
      <c r="G3" s="15" t="s">
        <v>6</v>
      </c>
      <c r="H3" s="7" t="s">
        <v>21</v>
      </c>
      <c r="I3" s="2"/>
    </row>
    <row r="4" spans="2:9" ht="38.25" x14ac:dyDescent="0.25">
      <c r="B4" s="5"/>
      <c r="C4" s="8" t="s">
        <v>0</v>
      </c>
      <c r="D4" s="6">
        <v>19565.73</v>
      </c>
      <c r="E4" s="1"/>
      <c r="F4" s="1"/>
      <c r="G4" s="16" t="s">
        <v>5</v>
      </c>
      <c r="H4" s="6">
        <v>13101.87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v>9130</v>
      </c>
      <c r="I5" s="2"/>
    </row>
    <row r="6" spans="2:9" ht="38.25" x14ac:dyDescent="0.25">
      <c r="B6" s="5"/>
      <c r="C6" s="8" t="s">
        <v>1</v>
      </c>
      <c r="D6" s="6">
        <v>0</v>
      </c>
      <c r="E6" s="1"/>
      <c r="F6" s="1"/>
      <c r="G6" s="17" t="s">
        <v>4</v>
      </c>
      <c r="H6" s="6">
        <v>2666.14</v>
      </c>
      <c r="I6" s="1"/>
    </row>
    <row r="7" spans="2:9" ht="51" x14ac:dyDescent="0.25">
      <c r="B7" s="5"/>
      <c r="C7" s="8" t="s">
        <v>11</v>
      </c>
      <c r="D7" s="10">
        <f>SUM(+D5+D4-D6)</f>
        <v>19565.73</v>
      </c>
      <c r="E7" s="1"/>
      <c r="F7" s="1"/>
      <c r="G7" s="17" t="s">
        <v>8</v>
      </c>
      <c r="H7" s="10">
        <f>SUM(+H5+H4-H6)</f>
        <v>19565.730000000003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v>19565.73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16565.73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>
        <v>0</v>
      </c>
      <c r="E17" s="1"/>
      <c r="F17" s="1"/>
      <c r="G17" s="1"/>
      <c r="H17" s="1"/>
      <c r="I17" s="1"/>
    </row>
    <row r="18" spans="2:9" x14ac:dyDescent="0.25">
      <c r="B18" s="1"/>
      <c r="C18" s="2"/>
      <c r="D18" s="2"/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5728E-76C5-4A70-A50A-C23EC7DB61D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2C006-00F1-4C91-8EE7-0DEA6875A12C}">
  <dimension ref="B1:I19"/>
  <sheetViews>
    <sheetView topLeftCell="F9" zoomScale="145" zoomScaleNormal="145" workbookViewId="0">
      <selection activeCell="AF7" sqref="AF7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22</v>
      </c>
      <c r="E3" s="2"/>
      <c r="F3" s="2"/>
      <c r="G3" s="15" t="s">
        <v>6</v>
      </c>
      <c r="H3" s="7" t="s">
        <v>23</v>
      </c>
      <c r="I3" s="2"/>
    </row>
    <row r="4" spans="2:9" ht="38.25" x14ac:dyDescent="0.25">
      <c r="B4" s="5"/>
      <c r="C4" s="8" t="s">
        <v>0</v>
      </c>
      <c r="D4" s="6">
        <v>17364.72</v>
      </c>
      <c r="E4" s="1"/>
      <c r="F4" s="1"/>
      <c r="G4" s="16" t="s">
        <v>5</v>
      </c>
      <c r="H4" s="6">
        <v>19565.73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/>
      <c r="I5" s="2"/>
    </row>
    <row r="6" spans="2:9" ht="38.25" x14ac:dyDescent="0.25">
      <c r="B6" s="5"/>
      <c r="C6" s="8" t="s">
        <v>1</v>
      </c>
      <c r="D6" s="6">
        <v>133.94999999999999</v>
      </c>
      <c r="E6" s="1"/>
      <c r="F6" s="1"/>
      <c r="G6" s="17" t="s">
        <v>4</v>
      </c>
      <c r="H6" s="6">
        <v>2334.96</v>
      </c>
      <c r="I6" s="1"/>
    </row>
    <row r="7" spans="2:9" ht="51" x14ac:dyDescent="0.25">
      <c r="B7" s="5"/>
      <c r="C7" s="8" t="s">
        <v>11</v>
      </c>
      <c r="D7" s="10">
        <f>SUM(+D5+D4-D6)</f>
        <v>17230.77</v>
      </c>
      <c r="E7" s="1"/>
      <c r="F7" s="1"/>
      <c r="G7" s="17" t="s">
        <v>8</v>
      </c>
      <c r="H7" s="10">
        <f>SUM(+H5+H4-H6)</f>
        <v>17230.77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v>17230.77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14230.77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 t="s">
        <v>24</v>
      </c>
      <c r="D18" s="2">
        <v>133.94999999999999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11BA6-E73A-4183-8AE4-D617AAA41C42}">
  <dimension ref="B1:I19"/>
  <sheetViews>
    <sheetView topLeftCell="A4" zoomScale="85" zoomScaleNormal="85" workbookViewId="0">
      <selection activeCell="A6" sqref="A1:XFD1048576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25</v>
      </c>
      <c r="E3" s="2"/>
      <c r="F3" s="2"/>
      <c r="G3" s="15" t="s">
        <v>6</v>
      </c>
      <c r="H3" s="7" t="s">
        <v>26</v>
      </c>
      <c r="I3" s="2"/>
    </row>
    <row r="4" spans="2:9" ht="38.25" x14ac:dyDescent="0.25">
      <c r="B4" s="5"/>
      <c r="C4" s="8" t="s">
        <v>0</v>
      </c>
      <c r="D4" s="6">
        <v>16299.59</v>
      </c>
      <c r="E4" s="1"/>
      <c r="F4" s="1"/>
      <c r="G4" s="16" t="s">
        <v>5</v>
      </c>
      <c r="H4" s="6">
        <v>17230.77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f>165+55+43</f>
        <v>263</v>
      </c>
      <c r="I5" s="2"/>
    </row>
    <row r="6" spans="2:9" ht="38.25" x14ac:dyDescent="0.25">
      <c r="B6" s="5"/>
      <c r="C6" s="8" t="s">
        <v>1</v>
      </c>
      <c r="D6" s="6">
        <v>0</v>
      </c>
      <c r="E6" s="1"/>
      <c r="F6" s="1"/>
      <c r="G6" s="17" t="s">
        <v>4</v>
      </c>
      <c r="H6" s="6">
        <f>1328.13-133.95</f>
        <v>1194.18</v>
      </c>
      <c r="I6" s="1"/>
    </row>
    <row r="7" spans="2:9" ht="51" x14ac:dyDescent="0.25">
      <c r="B7" s="5"/>
      <c r="C7" s="8" t="s">
        <v>11</v>
      </c>
      <c r="D7" s="10">
        <f>SUM(+D5+D4-D6)</f>
        <v>16299.59</v>
      </c>
      <c r="E7" s="1"/>
      <c r="F7" s="1"/>
      <c r="G7" s="17" t="s">
        <v>8</v>
      </c>
      <c r="H7" s="10">
        <f>SUM(+H5+H4-H6)</f>
        <v>16299.59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v>16299.59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13299.59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/>
      <c r="D18" s="2">
        <v>0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55516-76C6-47B9-8879-B065A8825F67}">
  <dimension ref="B1:I19"/>
  <sheetViews>
    <sheetView topLeftCell="A6" zoomScale="130" zoomScaleNormal="130" workbookViewId="0">
      <selection activeCell="E11" sqref="E11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27</v>
      </c>
      <c r="E3" s="2"/>
      <c r="F3" s="2"/>
      <c r="G3" s="15" t="s">
        <v>6</v>
      </c>
      <c r="H3" s="7" t="s">
        <v>28</v>
      </c>
      <c r="I3" s="2"/>
    </row>
    <row r="4" spans="2:9" ht="38.25" x14ac:dyDescent="0.25">
      <c r="B4" s="5"/>
      <c r="C4" s="8" t="s">
        <v>0</v>
      </c>
      <c r="D4" s="6">
        <v>16284.29</v>
      </c>
      <c r="E4" s="1"/>
      <c r="F4" s="1"/>
      <c r="G4" s="16" t="s">
        <v>5</v>
      </c>
      <c r="H4" s="6">
        <v>16299.59</v>
      </c>
      <c r="I4" s="1"/>
    </row>
    <row r="5" spans="2:9" ht="51" x14ac:dyDescent="0.25">
      <c r="B5" s="5"/>
      <c r="C5" s="8" t="s">
        <v>13</v>
      </c>
      <c r="D5" s="6">
        <v>60</v>
      </c>
      <c r="E5" s="1"/>
      <c r="F5" s="1"/>
      <c r="G5" s="17" t="s">
        <v>7</v>
      </c>
      <c r="H5" s="6">
        <f>45+15</f>
        <v>60</v>
      </c>
      <c r="I5" s="2"/>
    </row>
    <row r="6" spans="2:9" ht="38.25" x14ac:dyDescent="0.25">
      <c r="B6" s="5"/>
      <c r="C6" s="8" t="s">
        <v>1</v>
      </c>
      <c r="D6" s="6"/>
      <c r="E6" s="1"/>
      <c r="F6" s="1"/>
      <c r="G6" s="17" t="s">
        <v>4</v>
      </c>
      <c r="H6" s="6">
        <v>15.3</v>
      </c>
      <c r="I6" s="1"/>
    </row>
    <row r="7" spans="2:9" ht="51" x14ac:dyDescent="0.25">
      <c r="B7" s="5"/>
      <c r="C7" s="8" t="s">
        <v>11</v>
      </c>
      <c r="D7" s="10">
        <f>SUM(+D5+D4-D6)</f>
        <v>16344.29</v>
      </c>
      <c r="E7" s="1"/>
      <c r="F7" s="1"/>
      <c r="G7" s="17" t="s">
        <v>8</v>
      </c>
      <c r="H7" s="10">
        <f>SUM(+H5+H4-H6)</f>
        <v>16344.29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16344.29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13344.29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/>
      <c r="D18" s="2">
        <v>0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614F2-515C-44DA-9882-8430A46B446B}">
  <dimension ref="B1:I19"/>
  <sheetViews>
    <sheetView topLeftCell="A3" zoomScale="70" zoomScaleNormal="70" workbookViewId="0">
      <selection activeCell="E11" sqref="E11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29</v>
      </c>
      <c r="E3" s="2"/>
      <c r="F3" s="2"/>
      <c r="G3" s="15" t="s">
        <v>6</v>
      </c>
      <c r="H3" s="7" t="s">
        <v>30</v>
      </c>
      <c r="I3" s="2"/>
    </row>
    <row r="4" spans="2:9" ht="38.25" x14ac:dyDescent="0.25">
      <c r="B4" s="5"/>
      <c r="C4" s="8" t="s">
        <v>0</v>
      </c>
      <c r="D4" s="6">
        <v>16402.29</v>
      </c>
      <c r="E4" s="1"/>
      <c r="F4" s="1"/>
      <c r="G4" s="16" t="s">
        <v>5</v>
      </c>
      <c r="H4" s="6">
        <v>16344.29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f>43+15</f>
        <v>58</v>
      </c>
      <c r="I5" s="2"/>
    </row>
    <row r="6" spans="2:9" ht="38.25" x14ac:dyDescent="0.25">
      <c r="B6" s="5"/>
      <c r="C6" s="8" t="s">
        <v>1</v>
      </c>
      <c r="D6" s="6">
        <v>0</v>
      </c>
      <c r="E6" s="1"/>
      <c r="F6" s="1"/>
      <c r="G6" s="17" t="s">
        <v>4</v>
      </c>
      <c r="H6" s="6">
        <v>0</v>
      </c>
      <c r="I6" s="1"/>
    </row>
    <row r="7" spans="2:9" ht="51" x14ac:dyDescent="0.25">
      <c r="B7" s="5"/>
      <c r="C7" s="8" t="s">
        <v>11</v>
      </c>
      <c r="D7" s="10">
        <f>SUM(+D5+D4-D6)</f>
        <v>16402.29</v>
      </c>
      <c r="E7" s="1"/>
      <c r="F7" s="1"/>
      <c r="G7" s="17" t="s">
        <v>8</v>
      </c>
      <c r="H7" s="10">
        <f>SUM(+H5+H4-H6)</f>
        <v>16402.29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16402.29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13402.29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/>
      <c r="D18" s="2">
        <v>0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D96F4-2E11-4801-97CA-9A448FA1CDCE}">
  <dimension ref="B1:I19"/>
  <sheetViews>
    <sheetView topLeftCell="A7" zoomScale="130" zoomScaleNormal="130" workbookViewId="0">
      <selection activeCell="E11" sqref="E11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32</v>
      </c>
      <c r="E3" s="2"/>
      <c r="F3" s="2"/>
      <c r="G3" s="15" t="s">
        <v>6</v>
      </c>
      <c r="H3" s="7" t="s">
        <v>31</v>
      </c>
      <c r="I3" s="2"/>
    </row>
    <row r="4" spans="2:9" ht="38.25" x14ac:dyDescent="0.25">
      <c r="B4" s="5"/>
      <c r="C4" s="8" t="s">
        <v>0</v>
      </c>
      <c r="D4" s="6">
        <v>16402.29</v>
      </c>
      <c r="E4" s="1"/>
      <c r="F4" s="1"/>
      <c r="G4" s="16" t="s">
        <v>5</v>
      </c>
      <c r="H4" s="6">
        <v>16402.29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v>0</v>
      </c>
      <c r="I5" s="2"/>
    </row>
    <row r="6" spans="2:9" ht="38.25" x14ac:dyDescent="0.25">
      <c r="B6" s="5"/>
      <c r="C6" s="8" t="s">
        <v>1</v>
      </c>
      <c r="D6" s="6"/>
      <c r="E6" s="1"/>
      <c r="F6" s="1"/>
      <c r="G6" s="17" t="s">
        <v>4</v>
      </c>
      <c r="H6" s="6">
        <v>0</v>
      </c>
      <c r="I6" s="1"/>
    </row>
    <row r="7" spans="2:9" ht="51" x14ac:dyDescent="0.25">
      <c r="B7" s="5"/>
      <c r="C7" s="8" t="s">
        <v>11</v>
      </c>
      <c r="D7" s="10">
        <f>SUM(+D5+D4-D6)</f>
        <v>16402.29</v>
      </c>
      <c r="E7" s="1"/>
      <c r="F7" s="1"/>
      <c r="G7" s="17" t="s">
        <v>8</v>
      </c>
      <c r="H7" s="10">
        <f>SUM(+H5+H4-H6)</f>
        <v>16402.29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16402.29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13402.29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/>
      <c r="D18" s="2">
        <v>0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28293-75DB-438B-B8DE-FCDD8B8F698C}">
  <dimension ref="B1:I19"/>
  <sheetViews>
    <sheetView topLeftCell="A4" workbookViewId="0">
      <selection activeCell="C19" sqref="C19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33</v>
      </c>
      <c r="E3" s="2"/>
      <c r="F3" s="2"/>
      <c r="G3" s="15" t="s">
        <v>6</v>
      </c>
      <c r="H3" s="7" t="s">
        <v>34</v>
      </c>
      <c r="I3" s="2"/>
    </row>
    <row r="4" spans="2:9" ht="38.25" x14ac:dyDescent="0.25">
      <c r="B4" s="5"/>
      <c r="C4" s="8" t="s">
        <v>0</v>
      </c>
      <c r="D4" s="6">
        <v>16480.5</v>
      </c>
      <c r="E4" s="1"/>
      <c r="F4" s="1"/>
      <c r="G4" s="16" t="s">
        <v>5</v>
      </c>
      <c r="H4" s="6">
        <v>16402.29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v>325</v>
      </c>
      <c r="I5" s="2"/>
    </row>
    <row r="6" spans="2:9" ht="38.25" x14ac:dyDescent="0.25">
      <c r="B6" s="5"/>
      <c r="C6" s="8" t="s">
        <v>1</v>
      </c>
      <c r="D6" s="6">
        <v>29.2</v>
      </c>
      <c r="E6" s="1"/>
      <c r="F6" s="1"/>
      <c r="G6" s="17" t="s">
        <v>4</v>
      </c>
      <c r="H6" s="6">
        <f>12.98+14.77+219.04+29.2</f>
        <v>275.99</v>
      </c>
      <c r="I6" s="1"/>
    </row>
    <row r="7" spans="2:9" ht="51" x14ac:dyDescent="0.25">
      <c r="B7" s="5"/>
      <c r="C7" s="8" t="s">
        <v>11</v>
      </c>
      <c r="D7" s="10">
        <f>SUM(+D5+D4-D6)</f>
        <v>16451.3</v>
      </c>
      <c r="E7" s="1"/>
      <c r="F7" s="1"/>
      <c r="G7" s="17" t="s">
        <v>8</v>
      </c>
      <c r="H7" s="10">
        <f>SUM(+H5+H4-H6)</f>
        <v>16451.3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16451.3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13451.3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 t="s">
        <v>37</v>
      </c>
      <c r="D18" s="2">
        <v>29.2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89051-FCB8-4870-97DA-F016C31E6C30}">
  <dimension ref="B1:I19"/>
  <sheetViews>
    <sheetView workbookViewId="0">
      <selection activeCell="C19" sqref="C19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35</v>
      </c>
      <c r="E3" s="2"/>
      <c r="F3" s="2"/>
      <c r="G3" s="15" t="s">
        <v>6</v>
      </c>
      <c r="H3" s="7" t="s">
        <v>36</v>
      </c>
      <c r="I3" s="2"/>
    </row>
    <row r="4" spans="2:9" ht="38.25" x14ac:dyDescent="0.25">
      <c r="B4" s="5"/>
      <c r="C4" s="8" t="s">
        <v>0</v>
      </c>
      <c r="D4" s="6">
        <v>16716.96</v>
      </c>
      <c r="E4" s="1"/>
      <c r="F4" s="1"/>
      <c r="G4" s="16" t="s">
        <v>5</v>
      </c>
      <c r="H4" s="6">
        <v>16451.3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v>375</v>
      </c>
      <c r="I5" s="2"/>
    </row>
    <row r="6" spans="2:9" ht="38.25" x14ac:dyDescent="0.25">
      <c r="B6" s="5"/>
      <c r="C6" s="8" t="s">
        <v>1</v>
      </c>
      <c r="D6" s="6">
        <v>29.2</v>
      </c>
      <c r="E6" s="1"/>
      <c r="F6" s="1"/>
      <c r="G6" s="17" t="s">
        <v>4</v>
      </c>
      <c r="H6" s="6">
        <v>138.54</v>
      </c>
      <c r="I6" s="1"/>
    </row>
    <row r="7" spans="2:9" ht="51" x14ac:dyDescent="0.25">
      <c r="B7" s="5"/>
      <c r="C7" s="8" t="s">
        <v>11</v>
      </c>
      <c r="D7" s="10">
        <f>SUM(+D5+D4-D6)</f>
        <v>16687.759999999998</v>
      </c>
      <c r="E7" s="1"/>
      <c r="F7" s="1"/>
      <c r="G7" s="17" t="s">
        <v>8</v>
      </c>
      <c r="H7" s="10">
        <f>SUM(+H5+H4-H6)</f>
        <v>16687.759999999998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16687.759999999998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13687.759999999998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 t="s">
        <v>37</v>
      </c>
      <c r="D18" s="2">
        <v>29.2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C0F4B-1164-4D9D-B710-59A1585914DE}">
  <dimension ref="B1:I19"/>
  <sheetViews>
    <sheetView workbookViewId="0">
      <selection activeCell="I10" sqref="I10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38</v>
      </c>
      <c r="E3" s="2"/>
      <c r="F3" s="2"/>
      <c r="G3" s="15" t="s">
        <v>6</v>
      </c>
      <c r="H3" s="7" t="s">
        <v>39</v>
      </c>
      <c r="I3" s="2"/>
    </row>
    <row r="4" spans="2:9" ht="38.25" x14ac:dyDescent="0.25">
      <c r="B4" s="5"/>
      <c r="C4" s="8" t="s">
        <v>0</v>
      </c>
      <c r="D4" s="6">
        <v>16220.17</v>
      </c>
      <c r="E4" s="1"/>
      <c r="F4" s="1"/>
      <c r="G4" s="16" t="s">
        <v>5</v>
      </c>
      <c r="H4" s="6">
        <v>16687.759999999998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f>950+75+125+52</f>
        <v>1202</v>
      </c>
      <c r="I5" s="2"/>
    </row>
    <row r="6" spans="2:9" ht="38.25" x14ac:dyDescent="0.25">
      <c r="B6" s="5"/>
      <c r="C6" s="8" t="s">
        <v>1</v>
      </c>
      <c r="D6" s="6">
        <f>SUM(D18:D19)</f>
        <v>352.15</v>
      </c>
      <c r="E6" s="1"/>
      <c r="F6" s="1"/>
      <c r="G6" s="17" t="s">
        <v>4</v>
      </c>
      <c r="H6" s="6">
        <v>2021.74</v>
      </c>
      <c r="I6" s="1"/>
    </row>
    <row r="7" spans="2:9" ht="51" x14ac:dyDescent="0.25">
      <c r="B7" s="5"/>
      <c r="C7" s="8" t="s">
        <v>11</v>
      </c>
      <c r="D7" s="10">
        <f>SUM(+D5+D4-D6)</f>
        <v>15868.02</v>
      </c>
      <c r="E7" s="1"/>
      <c r="F7" s="1"/>
      <c r="G7" s="17" t="s">
        <v>8</v>
      </c>
      <c r="H7" s="10">
        <f>SUM(+H5+H4-H6)</f>
        <v>15868.019999999999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15868.019999999999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12868.019999999999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 t="s">
        <v>40</v>
      </c>
      <c r="D18" s="2">
        <v>222.19</v>
      </c>
      <c r="E18" s="1"/>
      <c r="F18" s="1"/>
      <c r="G18" s="1"/>
      <c r="H18" s="1"/>
      <c r="I18" s="1"/>
    </row>
    <row r="19" spans="2:9" x14ac:dyDescent="0.25">
      <c r="B19" s="1"/>
      <c r="C19" s="2" t="s">
        <v>41</v>
      </c>
      <c r="D19" s="2">
        <v>129.96</v>
      </c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0D4A3-5A36-410B-BD9C-5F3E9F32D10C}">
  <dimension ref="B1:I19"/>
  <sheetViews>
    <sheetView zoomScale="85" zoomScaleNormal="85" workbookViewId="0">
      <selection activeCell="O5" sqref="O5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42</v>
      </c>
      <c r="E3" s="2"/>
      <c r="F3" s="2"/>
      <c r="G3" s="15" t="s">
        <v>6</v>
      </c>
      <c r="H3" s="7" t="s">
        <v>43</v>
      </c>
      <c r="I3" s="2"/>
    </row>
    <row r="4" spans="2:9" ht="38.25" x14ac:dyDescent="0.25">
      <c r="B4" s="5"/>
      <c r="C4" s="8" t="s">
        <v>0</v>
      </c>
      <c r="D4" s="6">
        <v>21270.03</v>
      </c>
      <c r="E4" s="1"/>
      <c r="F4" s="1"/>
      <c r="G4" s="16" t="s">
        <v>5</v>
      </c>
      <c r="H4" s="6">
        <v>15868.02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v>13672</v>
      </c>
      <c r="I5" s="2"/>
    </row>
    <row r="6" spans="2:9" ht="38.25" x14ac:dyDescent="0.25">
      <c r="B6" s="5"/>
      <c r="C6" s="8" t="s">
        <v>1</v>
      </c>
      <c r="D6" s="6">
        <v>98.3</v>
      </c>
      <c r="E6" s="1"/>
      <c r="F6" s="1"/>
      <c r="G6" s="17" t="s">
        <v>4</v>
      </c>
      <c r="H6" s="6">
        <v>8368.2900000000009</v>
      </c>
      <c r="I6" s="1"/>
    </row>
    <row r="7" spans="2:9" ht="51" x14ac:dyDescent="0.25">
      <c r="B7" s="5"/>
      <c r="C7" s="8" t="s">
        <v>11</v>
      </c>
      <c r="D7" s="10">
        <f>SUM(+D5+D4-D6)</f>
        <v>21171.73</v>
      </c>
      <c r="E7" s="1"/>
      <c r="F7" s="1"/>
      <c r="G7" s="17" t="s">
        <v>8</v>
      </c>
      <c r="H7" s="10">
        <f>SUM(+H5+H4-H6)</f>
        <v>21171.73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21171.73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18171.73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>
        <v>98.3</v>
      </c>
      <c r="E17" s="1"/>
      <c r="F17" s="1"/>
      <c r="G17" s="1"/>
      <c r="H17" s="1"/>
      <c r="I17" s="1"/>
    </row>
    <row r="18" spans="2:9" x14ac:dyDescent="0.25">
      <c r="B18" s="1"/>
      <c r="C18" s="2"/>
      <c r="D18" s="2"/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596F8-A154-47AF-B5C6-628BE2F3EC8D}">
  <dimension ref="B1:J19"/>
  <sheetViews>
    <sheetView zoomScale="85" zoomScaleNormal="85" workbookViewId="0">
      <selection activeCell="J4" sqref="J4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10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10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10" ht="36.75" customHeight="1" x14ac:dyDescent="0.25">
      <c r="B3" s="3"/>
      <c r="C3" s="9" t="s">
        <v>9</v>
      </c>
      <c r="D3" s="7" t="s">
        <v>44</v>
      </c>
      <c r="E3" s="2"/>
      <c r="F3" s="2"/>
      <c r="G3" s="15" t="s">
        <v>6</v>
      </c>
      <c r="H3" s="7" t="s">
        <v>45</v>
      </c>
      <c r="I3" s="2"/>
    </row>
    <row r="4" spans="2:10" ht="38.25" x14ac:dyDescent="0.25">
      <c r="B4" s="5"/>
      <c r="C4" s="8" t="s">
        <v>0</v>
      </c>
      <c r="D4" s="6">
        <v>21252.880000000001</v>
      </c>
      <c r="E4" s="1"/>
      <c r="F4" s="1"/>
      <c r="G4" s="16" t="s">
        <v>5</v>
      </c>
      <c r="H4" s="6">
        <v>21171.23</v>
      </c>
      <c r="I4" s="1"/>
    </row>
    <row r="5" spans="2:10" ht="51" x14ac:dyDescent="0.25">
      <c r="B5" s="5"/>
      <c r="C5" s="8" t="s">
        <v>13</v>
      </c>
      <c r="D5" s="6"/>
      <c r="E5" s="1"/>
      <c r="F5" s="1"/>
      <c r="G5" s="17" t="s">
        <v>7</v>
      </c>
      <c r="H5" s="6">
        <f>208+0.5</f>
        <v>208.5</v>
      </c>
      <c r="I5" s="2"/>
    </row>
    <row r="6" spans="2:10" ht="38.25" x14ac:dyDescent="0.25">
      <c r="B6" s="5"/>
      <c r="C6" s="8" t="s">
        <v>1</v>
      </c>
      <c r="D6" s="18"/>
      <c r="E6" s="1"/>
      <c r="F6" s="1"/>
      <c r="G6" s="17" t="s">
        <v>4</v>
      </c>
      <c r="H6" s="6">
        <f>126.85</f>
        <v>126.85</v>
      </c>
      <c r="I6" s="1"/>
    </row>
    <row r="7" spans="2:10" x14ac:dyDescent="0.25">
      <c r="B7" s="5"/>
      <c r="C7" s="8"/>
      <c r="D7" s="10">
        <f>SUM(+D5+D4-D6)</f>
        <v>21252.880000000001</v>
      </c>
      <c r="E7" s="1"/>
      <c r="F7" s="1"/>
      <c r="G7" s="17" t="s">
        <v>8</v>
      </c>
      <c r="H7" s="10">
        <f>SUM(+H5+H4-H6)</f>
        <v>21252.880000000001</v>
      </c>
      <c r="I7" s="1"/>
      <c r="J7" s="19"/>
    </row>
    <row r="8" spans="2:10" x14ac:dyDescent="0.25">
      <c r="B8" s="1"/>
      <c r="C8" s="2"/>
      <c r="D8" s="2"/>
      <c r="E8" s="1"/>
      <c r="F8" s="1"/>
      <c r="G8" s="1"/>
      <c r="H8" s="1"/>
      <c r="I8" s="1"/>
    </row>
    <row r="9" spans="2:10" x14ac:dyDescent="0.25">
      <c r="B9" s="1"/>
      <c r="C9" s="2"/>
      <c r="D9" s="2"/>
      <c r="E9" s="1"/>
      <c r="F9" s="1"/>
      <c r="G9" s="1"/>
      <c r="H9" s="1"/>
      <c r="I9" s="1"/>
    </row>
    <row r="10" spans="2:10" ht="26.25" x14ac:dyDescent="0.25">
      <c r="B10" s="1"/>
      <c r="C10" s="11" t="s">
        <v>10</v>
      </c>
      <c r="D10" s="4"/>
      <c r="E10" s="6">
        <f>+H7</f>
        <v>21252.880000000001</v>
      </c>
      <c r="F10" s="1"/>
      <c r="G10" s="1"/>
      <c r="H10" s="1"/>
      <c r="I10" s="1"/>
      <c r="J10" s="19"/>
    </row>
    <row r="11" spans="2:10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10" x14ac:dyDescent="0.25">
      <c r="B12" s="1"/>
      <c r="C12" s="12"/>
      <c r="D12" s="6"/>
      <c r="E12" s="6"/>
      <c r="F12" s="1"/>
      <c r="G12" s="1"/>
      <c r="H12" s="1"/>
      <c r="I12" s="1"/>
    </row>
    <row r="13" spans="2:10" x14ac:dyDescent="0.25">
      <c r="B13" s="1"/>
      <c r="C13" s="13" t="s">
        <v>3</v>
      </c>
      <c r="D13" s="8"/>
      <c r="E13" s="6">
        <f>E10-E11</f>
        <v>18252.88</v>
      </c>
      <c r="F13" s="1"/>
      <c r="G13" s="1"/>
      <c r="H13" s="1"/>
      <c r="I13" s="1"/>
    </row>
    <row r="14" spans="2:10" x14ac:dyDescent="0.25">
      <c r="B14" s="1"/>
      <c r="C14" s="2"/>
      <c r="D14" s="2"/>
      <c r="E14" s="1"/>
      <c r="F14" s="1"/>
      <c r="G14" s="1"/>
      <c r="H14" s="1"/>
      <c r="I14" s="1"/>
    </row>
    <row r="15" spans="2:10" x14ac:dyDescent="0.25">
      <c r="B15" s="1"/>
      <c r="C15" s="2"/>
      <c r="D15" s="2"/>
      <c r="E15" s="1"/>
      <c r="F15" s="1"/>
      <c r="G15" s="1"/>
      <c r="H15" s="1"/>
      <c r="I15" s="1"/>
    </row>
    <row r="16" spans="2:10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10" x14ac:dyDescent="0.25">
      <c r="B17" s="1"/>
      <c r="C17" s="2" t="s">
        <v>19</v>
      </c>
      <c r="D17" s="2"/>
      <c r="E17" s="1"/>
      <c r="F17" s="1"/>
      <c r="G17" s="1"/>
      <c r="H17" s="1"/>
      <c r="I17" s="1"/>
      <c r="J17" s="19"/>
    </row>
    <row r="18" spans="2:10" x14ac:dyDescent="0.25">
      <c r="B18" s="1"/>
      <c r="C18" s="2"/>
      <c r="D18" s="2"/>
      <c r="E18" s="1"/>
      <c r="F18" s="1"/>
      <c r="G18" s="1"/>
      <c r="H18" s="1"/>
      <c r="I18" s="1"/>
    </row>
    <row r="19" spans="2:10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02C08-598A-4F29-B68E-796FC9B73035}">
  <dimension ref="B1:J25"/>
  <sheetViews>
    <sheetView tabSelected="1" topLeftCell="A6" zoomScaleNormal="100" workbookViewId="0">
      <selection activeCell="H29" sqref="H29"/>
    </sheetView>
  </sheetViews>
  <sheetFormatPr defaultRowHeight="15" x14ac:dyDescent="0.25"/>
  <cols>
    <col min="1" max="1" width="4.85546875" customWidth="1"/>
    <col min="2" max="2" width="8" customWidth="1"/>
    <col min="3" max="3" width="16" customWidth="1"/>
    <col min="4" max="4" width="12.7109375" customWidth="1"/>
    <col min="5" max="5" width="10.85546875" customWidth="1"/>
    <col min="8" max="8" width="14.28515625" customWidth="1"/>
    <col min="11" max="11" width="12.28515625" bestFit="1" customWidth="1"/>
    <col min="14" max="14" width="11.28515625" bestFit="1" customWidth="1"/>
    <col min="15" max="15" width="10.5703125" bestFit="1" customWidth="1"/>
  </cols>
  <sheetData>
    <row r="1" spans="2:10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10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10" ht="36.75" customHeight="1" x14ac:dyDescent="0.25">
      <c r="B3" s="3"/>
      <c r="C3" s="9" t="s">
        <v>9</v>
      </c>
      <c r="D3" s="7" t="s">
        <v>46</v>
      </c>
      <c r="E3" s="2"/>
      <c r="F3" s="2"/>
      <c r="G3" s="15" t="s">
        <v>6</v>
      </c>
      <c r="H3" s="7" t="s">
        <v>46</v>
      </c>
      <c r="I3" s="2"/>
    </row>
    <row r="4" spans="2:10" ht="38.25" x14ac:dyDescent="0.25">
      <c r="B4" s="5"/>
      <c r="C4" s="8" t="s">
        <v>0</v>
      </c>
      <c r="D4" s="6">
        <v>21252.880000000001</v>
      </c>
      <c r="E4" s="1"/>
      <c r="F4" s="1"/>
      <c r="G4" s="16" t="s">
        <v>5</v>
      </c>
      <c r="H4" s="6">
        <v>21252.880000000001</v>
      </c>
      <c r="I4" s="1"/>
    </row>
    <row r="5" spans="2:10" ht="51" x14ac:dyDescent="0.25">
      <c r="B5" s="5"/>
      <c r="C5" s="8" t="s">
        <v>13</v>
      </c>
      <c r="D5" s="6">
        <f>120+101</f>
        <v>221</v>
      </c>
      <c r="E5" s="1"/>
      <c r="F5" s="1"/>
      <c r="G5" s="17" t="s">
        <v>7</v>
      </c>
      <c r="H5" s="6">
        <v>221</v>
      </c>
      <c r="I5" s="2"/>
    </row>
    <row r="6" spans="2:10" ht="38.25" x14ac:dyDescent="0.25">
      <c r="B6" s="5"/>
      <c r="C6" s="8" t="s">
        <v>1</v>
      </c>
      <c r="D6" s="18">
        <v>944.4</v>
      </c>
      <c r="E6" s="1"/>
      <c r="F6" s="1"/>
      <c r="G6" s="17" t="s">
        <v>4</v>
      </c>
      <c r="H6" s="6">
        <v>944.4</v>
      </c>
      <c r="I6" s="1"/>
    </row>
    <row r="7" spans="2:10" x14ac:dyDescent="0.25">
      <c r="B7" s="5"/>
      <c r="C7" s="8"/>
      <c r="D7" s="10">
        <f>SUM(+D5+D4-D6)</f>
        <v>20529.48</v>
      </c>
      <c r="E7" s="1"/>
      <c r="F7" s="1"/>
      <c r="G7" s="17" t="s">
        <v>8</v>
      </c>
      <c r="H7" s="10">
        <f>SUM(+H5+H4-H6)</f>
        <v>20529.48</v>
      </c>
      <c r="I7" s="1"/>
      <c r="J7" s="19"/>
    </row>
    <row r="8" spans="2:10" x14ac:dyDescent="0.25">
      <c r="B8" s="1"/>
      <c r="C8" s="2"/>
      <c r="D8" s="2"/>
      <c r="E8" s="1"/>
      <c r="F8" s="1"/>
      <c r="G8" s="1"/>
      <c r="H8" s="1"/>
      <c r="I8" s="1"/>
    </row>
    <row r="9" spans="2:10" x14ac:dyDescent="0.25">
      <c r="B9" s="1"/>
      <c r="C9" s="2"/>
      <c r="D9" s="2"/>
      <c r="E9" s="1"/>
      <c r="F9" s="1"/>
      <c r="G9" s="1"/>
      <c r="H9" s="1"/>
      <c r="I9" s="1"/>
    </row>
    <row r="10" spans="2:10" ht="26.25" x14ac:dyDescent="0.25">
      <c r="B10" s="1"/>
      <c r="C10" s="11" t="s">
        <v>10</v>
      </c>
      <c r="D10" s="4"/>
      <c r="E10" s="6">
        <f>+H7</f>
        <v>20529.48</v>
      </c>
      <c r="F10" s="1"/>
      <c r="G10" s="1"/>
      <c r="H10" s="1"/>
      <c r="I10" s="1"/>
      <c r="J10" s="19"/>
    </row>
    <row r="11" spans="2:10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10" x14ac:dyDescent="0.25">
      <c r="B12" s="1"/>
      <c r="C12" s="12"/>
      <c r="D12" s="6"/>
      <c r="E12" s="6"/>
      <c r="F12" s="1"/>
      <c r="G12" s="1"/>
      <c r="H12" s="1"/>
      <c r="I12" s="1"/>
    </row>
    <row r="13" spans="2:10" x14ac:dyDescent="0.25">
      <c r="B13" s="1"/>
      <c r="C13" s="13" t="s">
        <v>3</v>
      </c>
      <c r="D13" s="8"/>
      <c r="E13" s="6">
        <f>E10-E11</f>
        <v>17529.48</v>
      </c>
      <c r="F13" s="1"/>
      <c r="G13" s="1"/>
      <c r="H13" s="1"/>
      <c r="I13" s="1"/>
    </row>
    <row r="14" spans="2:10" x14ac:dyDescent="0.25">
      <c r="B14" s="1"/>
      <c r="C14" s="2"/>
      <c r="D14" s="2"/>
      <c r="E14" s="1"/>
      <c r="F14" s="1"/>
      <c r="G14" s="1"/>
      <c r="H14" s="1"/>
      <c r="I14" s="1"/>
    </row>
    <row r="15" spans="2:10" x14ac:dyDescent="0.25">
      <c r="B15" s="1"/>
      <c r="C15" s="2"/>
      <c r="D15" s="2"/>
      <c r="E15" s="1"/>
      <c r="F15" s="1"/>
      <c r="G15" s="1"/>
      <c r="H15" s="1"/>
      <c r="I15" s="1"/>
    </row>
    <row r="16" spans="2:10" ht="26.25" x14ac:dyDescent="0.25">
      <c r="B16" s="1"/>
      <c r="C16" s="2" t="s">
        <v>18</v>
      </c>
      <c r="D16" s="2"/>
      <c r="E16" s="1"/>
      <c r="F16" s="1"/>
      <c r="G16" s="1"/>
      <c r="H16" s="1"/>
    </row>
    <row r="17" spans="2:8" x14ac:dyDescent="0.25">
      <c r="B17" s="1"/>
      <c r="C17" t="s">
        <v>47</v>
      </c>
      <c r="D17" s="2">
        <v>127.88</v>
      </c>
      <c r="E17" s="1"/>
      <c r="F17" s="1"/>
      <c r="G17" s="1"/>
      <c r="H17" s="1"/>
    </row>
    <row r="18" spans="2:8" x14ac:dyDescent="0.25">
      <c r="B18" s="1"/>
      <c r="C18">
        <v>607</v>
      </c>
      <c r="D18" s="2">
        <v>906.67</v>
      </c>
      <c r="E18" s="1"/>
      <c r="F18" s="1"/>
      <c r="G18" s="1"/>
      <c r="H18" s="1"/>
    </row>
    <row r="19" spans="2:8" x14ac:dyDescent="0.25">
      <c r="B19" s="1"/>
      <c r="C19">
        <v>608</v>
      </c>
      <c r="D19" s="2">
        <v>119.85</v>
      </c>
      <c r="E19" s="1"/>
      <c r="F19" s="1"/>
      <c r="G19" s="1"/>
      <c r="H19" s="1"/>
    </row>
    <row r="20" spans="2:8" x14ac:dyDescent="0.25">
      <c r="C20">
        <v>609</v>
      </c>
      <c r="D20" s="2">
        <v>10</v>
      </c>
    </row>
    <row r="21" spans="2:8" x14ac:dyDescent="0.25">
      <c r="B21" t="s">
        <v>48</v>
      </c>
      <c r="D21" s="2">
        <v>-220</v>
      </c>
      <c r="E21" s="19">
        <f>SUM(D17:D21)</f>
        <v>944.39999999999986</v>
      </c>
    </row>
    <row r="23" spans="2:8" x14ac:dyDescent="0.25">
      <c r="C23" t="s">
        <v>49</v>
      </c>
      <c r="D23" s="2">
        <v>340</v>
      </c>
    </row>
    <row r="24" spans="2:8" x14ac:dyDescent="0.25">
      <c r="B24" t="s">
        <v>48</v>
      </c>
      <c r="D24" s="2">
        <v>-220</v>
      </c>
    </row>
    <row r="25" spans="2:8" x14ac:dyDescent="0.25">
      <c r="D25" s="2">
        <v>101</v>
      </c>
      <c r="E25" s="19">
        <f>SUM(D23:D25)</f>
        <v>221</v>
      </c>
    </row>
  </sheetData>
  <pageMargins left="0.7" right="0.7" top="0.75" bottom="0.75" header="0.3" footer="0.3"/>
  <pageSetup orientation="portrait" blackAndWhite="1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B5ED7-3C0A-48C4-A431-09E7433B760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74ADF-CA2C-4915-8A43-DFF8FEA9E91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C9D91-2EB8-4DF7-94A7-FF3E14E682A7}">
  <dimension ref="A1"/>
  <sheetViews>
    <sheetView workbookViewId="0">
      <selection activeCell="A3" sqref="A3"/>
    </sheetView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C2FED-7ED1-46BF-8B59-218D023A8FA5}">
  <dimension ref="A1"/>
  <sheetViews>
    <sheetView workbookViewId="0">
      <selection activeCell="I11" sqref="I11"/>
    </sheetView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F3396-568B-4903-9ABD-814FDE713B3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C7D67-0880-45A9-AD5C-60C7E3DC698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Bank Rec Report  01.09.25</vt:lpstr>
      <vt:lpstr>Sheet9</vt:lpstr>
      <vt:lpstr>02.09.25</vt:lpstr>
      <vt:lpstr>03.09.25</vt:lpstr>
      <vt:lpstr>Sheet24</vt:lpstr>
      <vt:lpstr>04.09.25 </vt:lpstr>
      <vt:lpstr>05.09.25</vt:lpstr>
      <vt:lpstr>06.09.25</vt:lpstr>
      <vt:lpstr>Year End 6.30.25</vt:lpstr>
      <vt:lpstr>07.09.25</vt:lpstr>
      <vt:lpstr>8.09.25</vt:lpstr>
      <vt:lpstr>09.09.25</vt:lpstr>
      <vt:lpstr>10.09.25</vt:lpstr>
      <vt:lpstr>11.9.25</vt:lpstr>
      <vt:lpstr>12.9.25 </vt:lpstr>
      <vt:lpstr>12.31.25</vt:lpstr>
      <vt:lpstr>Sheet3</vt:lpstr>
      <vt:lpstr>Sheet4</vt:lpstr>
      <vt:lpstr>Sheet5</vt:lpstr>
      <vt:lpstr>Sheet6</vt:lpstr>
      <vt:lpstr>Sheet7</vt:lpstr>
      <vt:lpstr>Sheet8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Drew</cp:lastModifiedBy>
  <cp:lastPrinted>2026-01-08T18:04:18Z</cp:lastPrinted>
  <dcterms:created xsi:type="dcterms:W3CDTF">2023-07-14T22:28:29Z</dcterms:created>
  <dcterms:modified xsi:type="dcterms:W3CDTF">2026-01-17T16:57:45Z</dcterms:modified>
</cp:coreProperties>
</file>